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<sst xmlns="http://schemas.openxmlformats.org/spreadsheetml/2006/main" count="519" uniqueCount="500">
  <si>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</si>
  <si>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</si>
  <si>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</si>
  <si>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</si>
  <si>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</si>
  <si>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</si>
  <si>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</si>
  <si>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</si>
  <si>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</si>
  <si>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</si>
  <si>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</si>
  <si>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</si>
  <si>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</si>
  <si>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</si>
  <si>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</si>
  <si>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</si>
  <si>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</si>
  <si>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</si>
  <si>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</si>
  <si>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</si>
  <si>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</si>
  <si>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</si>
  <si>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</si>
  <si>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</si>
  <si>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</si>
  <si>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</si>
  <si>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</si>
  <si>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</si>
  <si>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</si>
  <si>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</si>
  <si>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</si>
  <si>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</si>
  <si>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</si>
  <si>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</si>
  <si>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</si>
  <si>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</si>
  <si>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</si>
  <si>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</si>
  <si>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</si>
  <si>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</si>
  <si>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</si>
  <si>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</si>
  <si>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</si>
  <si>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</si>
  <si>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</si>
  <si>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</si>
  <si>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</si>
  <si>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</si>
  <si>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</si>
  <si>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</si>
  <si>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</si>
  <si>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</si>
  <si>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</si>
  <si>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</si>
  <si>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</si>
  <si>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</si>
  <si>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</si>
  <si>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</si>
  <si>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</si>
  <si>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</si>
  <si>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</si>
  <si>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</si>
  <si>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</si>
  <si>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</si>
  <si>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</si>
  <si>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</si>
  <si>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</si>
  <si>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</si>
  <si>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</si>
  <si>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</si>
  <si>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</si>
  <si>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</si>
  <si>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</si>
  <si>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</si>
  <si>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</si>
  <si>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</si>
  <si>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</si>
  <si>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</si>
  <si>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</si>
  <si>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</si>
  <si>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</si>
  <si>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</si>
  <si>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</si>
  <si>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</si>
  <si>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</si>
  <si>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</si>
  <si>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</si>
  <si>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</si>
  <si>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</si>
  <si>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</si>
  <si>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</si>
  <si>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</si>
  <si>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</si>
  <si>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</si>
  <si>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</si>
  <si>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</si>
  <si>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</si>
  <si>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</si>
  <si>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</si>
  <si>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</si>
  <si>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</si>
  <si>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</si>
  <si>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</si>
  <si>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</si>
  <si>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</si>
  <si>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</si>
  <si>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</si>
  <si>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</si>
  <si>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</si>
  <si>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</si>
  <si>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</si>
  <si>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</si>
  <si>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</si>
  <si>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</si>
  <si>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</si>
  <si>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</si>
  <si>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</si>
  <si>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</si>
  <si>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</si>
  <si>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</si>
  <si>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</si>
  <si>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</si>
  <si>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</si>
  <si>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</si>
  <si>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</si>
  <si>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</si>
  <si>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</si>
  <si>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</si>
  <si>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</si>
  <si>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</si>
  <si>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</si>
  <si>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</si>
  <si>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</si>
  <si>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</si>
  <si>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</si>
  <si>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</si>
  <si>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</si>
  <si>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</si>
  <si>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</si>
  <si>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</si>
  <si>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</si>
  <si>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</si>
  <si>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</si>
  <si>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</si>
  <si>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</si>
  <si>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</si>
  <si>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</si>
  <si>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</si>
  <si>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</si>
  <si>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</si>
  <si>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</si>
  <si>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</si>
  <si>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</si>
  <si>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</si>
  <si>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</si>
  <si>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</si>
  <si>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</si>
  <si>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</si>
  <si>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</si>
  <si>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</si>
  <si>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</si>
  <si>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</si>
  <si>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</si>
  <si>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</si>
  <si>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</si>
  <si>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</si>
  <si>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</si>
  <si>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</si>
  <si>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</si>
  <si>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</si>
  <si>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</si>
  <si>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</si>
  <si>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</si>
  <si>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</si>
  <si>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</si>
  <si>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</si>
  <si>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</si>
  <si>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</si>
  <si>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</si>
  <si>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</si>
  <si>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</si>
  <si>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</si>
  <si>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</si>
  <si>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</si>
  <si>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</si>
  <si>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</si>
  <si>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</si>
  <si>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</si>
  <si>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</si>
  <si>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</si>
  <si>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</si>
  <si>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</si>
  <si>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</si>
  <si>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</si>
  <si>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</si>
  <si>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</si>
  <si>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</si>
  <si>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</si>
  <si>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</si>
  <si>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</si>
  <si>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</si>
  <si>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</si>
  <si>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</si>
  <si>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</si>
  <si>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</si>
  <si>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</si>
  <si>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</si>
  <si>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</si>
  <si>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</si>
  <si>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</si>
  <si>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</si>
  <si>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</si>
  <si>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</si>
  <si>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</si>
  <si>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</si>
  <si>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</si>
  <si>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</si>
  <si>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</si>
  <si>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</si>
  <si>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</si>
  <si>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</si>
  <si>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</si>
  <si>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</si>
  <si>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</si>
  <si>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</si>
  <si>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</si>
  <si>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</si>
  <si>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</si>
  <si>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</si>
  <si>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</si>
  <si>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</si>
  <si>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</si>
  <si>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</si>
  <si>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</si>
  <si>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</si>
  <si>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</si>
  <si>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</si>
  <si>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</si>
  <si>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</si>
  <si>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</si>
  <si>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</si>
  <si>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</si>
  <si>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</si>
  <si>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</si>
  <si>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</si>
  <si>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</si>
  <si>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</si>
  <si>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</si>
  <si>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</si>
  <si>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</si>
  <si>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</si>
  <si>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</si>
  <si>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</si>
  <si>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</si>
  <si>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</si>
  <si>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</si>
  <si>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</si>
  <si>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</si>
  <si>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</si>
  <si>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</si>
  <si>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</si>
  <si>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</si>
  <si>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</si>
  <si>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</si>
  <si>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</si>
  <si>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</si>
  <si>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</si>
  <si>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</si>
  <si>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</si>
  <si>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</si>
  <si>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</si>
  <si>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</si>
  <si>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</si>
  <si>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</si>
  <si>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</si>
  <si>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</si>
  <si>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</si>
  <si>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</si>
  <si>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</si>
  <si>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</si>
  <si>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</si>
  <si>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</si>
  <si>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</si>
  <si>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</si>
  <si>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</si>
  <si>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</si>
  <si>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</si>
  <si>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</si>
  <si>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</si>
  <si>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</si>
  <si>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</si>
  <si>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</si>
  <si>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</si>
  <si>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</si>
  <si>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</si>
  <si>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</si>
  <si>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</si>
  <si>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</si>
  <si>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</si>
  <si>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</si>
  <si>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</si>
  <si>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</si>
  <si>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</si>
  <si>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</si>
  <si>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</si>
  <si>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</si>
  <si>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</si>
  <si>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</si>
  <si>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</si>
  <si>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</si>
  <si>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</si>
  <si>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</si>
  <si>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</si>
  <si>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</si>
  <si>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</si>
  <si>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</si>
  <si>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</si>
  <si>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</si>
  <si>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</si>
  <si>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</si>
  <si>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</si>
  <si>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</si>
  <si>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</si>
  <si>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</si>
  <si>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</si>
  <si>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</si>
  <si>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</si>
  <si>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</si>
  <si>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</si>
  <si>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</si>
  <si>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</si>
  <si>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</si>
  <si>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</si>
  <si>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</si>
  <si>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</si>
  <si>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</si>
  <si>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</si>
  <si>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</si>
  <si>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</si>
  <si>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</si>
  <si>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</si>
  <si>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</si>
  <si>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</si>
  <si>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</si>
  <si>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</si>
  <si>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</si>
  <si>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</si>
  <si>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</si>
  <si>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</si>
  <si>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</si>
  <si>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</si>
  <si>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</si>
  <si>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</si>
  <si>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</si>
  <si>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</si>
  <si>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</si>
  <si>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</si>
  <si>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</si>
  <si>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</si>
  <si>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</si>
  <si>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</si>
  <si>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</si>
  <si>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</si>
  <si>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</si>
  <si>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</si>
  <si>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</si>
  <si>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</si>
  <si>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</si>
  <si>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</si>
  <si>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</si>
  <si>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</si>
  <si>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</si>
  <si>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</si>
  <si>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</si>
  <si>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</si>
  <si>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</si>
  <si>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</si>
  <si>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</si>
  <si>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</si>
  <si>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</si>
  <si>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</si>
  <si>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</si>
  <si>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</si>
  <si>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</si>
  <si>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</si>
  <si>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</si>
  <si>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</si>
  <si>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</si>
  <si>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</si>
  <si>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</si>
  <si>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</si>
  <si>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</si>
  <si>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</si>
  <si>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</si>
  <si>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</si>
  <si>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</si>
  <si>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</si>
  <si>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</si>
  <si>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</si>
  <si>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</si>
  <si>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</si>
  <si>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</si>
  <si>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</si>
  <si>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</si>
  <si>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</si>
  <si>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</si>
  <si>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</si>
  <si>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</si>
  <si>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</si>
  <si>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</si>
  <si>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</si>
  <si>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</si>
  <si>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</si>
  <si>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</si>
  <si>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</si>
  <si>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</si>
  <si>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</si>
  <si>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</si>
  <si>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</si>
  <si>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</si>
  <si>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</si>
  <si>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</si>
  <si>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</si>
  <si>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</si>
  <si>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</si>
  <si>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</si>
  <si>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</si>
  <si>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</si>
  <si>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</si>
  <si>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</si>
  <si>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</si>
  <si>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</si>
  <si>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</si>
  <si>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</si>
  <si>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</si>
  <si>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</si>
  <si>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</si>
  <si>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</si>
  <si>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</si>
  <si>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</si>
  <si>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</si>
  <si>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</si>
  <si>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</si>
  <si>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</si>
  <si>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</si>
  <si>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</si>
  <si>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</si>
  <si>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</si>
  <si>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</si>
  <si>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</si>
  <si>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</si>
  <si>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</si>
  <si>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</si>
  <si>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</si>
  <si>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</si>
  <si>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</si>
  <si>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</si>
  <si>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</si>
  <si>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</si>
  <si>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</si>
  <si>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</si>
  <si>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</si>
  <si>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</si>
  <si>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</si>
  <si>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</si>
  <si>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</si>
  <si>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</si>
  <si>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</si>
  <si>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</si>
  <si>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</si>
  <si>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</si>
  <si>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</si>
  <si>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</si>
  <si>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</si>
  <si>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</si>
  <si>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</si>
  <si>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</si>
  <si>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</si>
  <si>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</si>
  <si>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</si>
  <si>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</si>
  <si>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</si>
  <si>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</si>
  <si>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</si>
  <si>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</si>
  <si>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</si>
  <si>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</si>
  <si>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</si>
  <si>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</si>
  <si>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</si>
  <si>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</si>
  <si>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</si>
  <si>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</si>
  <si>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</si>
  <si>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</si>
  <si>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</si>
  <si>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</si>
  <si>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</si>
  <si>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.</t>
  </si>
  <si>
    <t>Company: North - West Electric Investment and Development Joint Stock Company (NED)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</si>
</sst>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E6" sqref="E6"/>
    </sheetView>
  </sheetViews>
  <sheetFormatPr defaultColWidth="9.140625" defaultRowHeight="12"/>
  <cols>
    <col min="1" max="1" width="44.140625" style="0" hidden="1" customWidth="1"/>
    <col min="2" max="2" width="61.7109375" style="0" customWidth="1"/>
    <col min="3" max="3" width="11.00390625" style="0" hidden="1" customWidth="1"/>
    <col min="4" max="4" width="13.2812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499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94956191253</v>
      </c>
      <c r="F10" s="24">
        <v>45301905737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15345374428</v>
      </c>
      <c r="F11" s="20">
        <f>F12+F13</f>
        <v>11125590000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14469223778</v>
      </c>
      <c r="F12" s="21">
        <v>11125590000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876150650</v>
      </c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300000000</v>
      </c>
      <c r="F14" s="20">
        <f>F15+F16+F17</f>
        <v>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300000000</v>
      </c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62754976221</v>
      </c>
      <c r="F18" s="20">
        <f>F19+F22+F23+F24+F25+F26+F27+F28</f>
        <v>32095361482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27777705318</v>
      </c>
      <c r="F19" s="21">
        <v>19092514107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34021101663</v>
      </c>
      <c r="F22" s="21">
        <v>12222720430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956169240</v>
      </c>
      <c r="F26" s="21">
        <v>780126945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/>
      <c r="F27" s="21"/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2438793938</v>
      </c>
      <c r="F29" s="20">
        <f>F30+F31</f>
        <v>1073523639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2438793938</v>
      </c>
      <c r="F30" s="21">
        <v>1073523639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14117046666</v>
      </c>
      <c r="F32" s="20">
        <f>F33+F36+F37+F38+F39</f>
        <v>1007430616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4662165562</v>
      </c>
      <c r="F33" s="21"/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9454881104</v>
      </c>
      <c r="F36" s="21">
        <v>1007430616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/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1263993943525</v>
      </c>
      <c r="F43" s="20">
        <f>F44+F54+F64+F67+F70+F76</f>
        <v>1091095625604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0</v>
      </c>
      <c r="F44" s="20">
        <f>F45+F46+F47+F48+F49+F50+F53</f>
        <v>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1056354374716</v>
      </c>
      <c r="F54" s="20">
        <f>F55+F58+F61</f>
        <v>1078579975072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1056114374716</v>
      </c>
      <c r="F55" s="20">
        <f>F56+F57</f>
        <v>1078249975072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1315555106708</v>
      </c>
      <c r="F56" s="21">
        <v>1315244407708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-259440731992</v>
      </c>
      <c r="F57" s="21">
        <v>-236994432636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240000000</v>
      </c>
      <c r="F61" s="20">
        <f>F62+F63</f>
        <v>330000000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360000000</v>
      </c>
      <c r="F62" s="21">
        <v>360000000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-120000000</v>
      </c>
      <c r="F63" s="21">
        <v>-30000000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196621047398</v>
      </c>
      <c r="F67" s="20">
        <f>F68+F69</f>
        <v>5287787216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196621047398</v>
      </c>
      <c r="F69" s="21">
        <v>5287787216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0</v>
      </c>
      <c r="F70" s="20">
        <f>F71+F72+F73+F74+F75</f>
        <v>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>
        <v>6745256323</v>
      </c>
      <c r="F71" s="21">
        <v>6745256323</v>
      </c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-6745256323</v>
      </c>
      <c r="F74" s="21">
        <v>-6745256323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11018521411</v>
      </c>
      <c r="F76" s="20">
        <f>F77+F78+F79+F80</f>
        <v>7227863316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11018521411</v>
      </c>
      <c r="F77" s="21">
        <v>7227863316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1358950134778</v>
      </c>
      <c r="F81" s="20">
        <f>F10+F43</f>
        <v>1136397531341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/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1041162770651</v>
      </c>
      <c r="F83" s="20">
        <f>F84+F106</f>
        <v>921486200202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187154673342</v>
      </c>
      <c r="F84" s="20">
        <f>F85+F88+F89+F90+F91+F92+F93+F94+F95+F97+F98+F99+F100+F101+F102</f>
        <v>156051995581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90850673478</v>
      </c>
      <c r="F85" s="21">
        <v>41475449877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/>
      <c r="F88" s="21"/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14892387283</v>
      </c>
      <c r="F89" s="21">
        <v>13544489761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1739841902</v>
      </c>
      <c r="F90" s="21">
        <v>1440680514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103323923</v>
      </c>
      <c r="F91" s="21">
        <v>1144281304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42663017756</v>
      </c>
      <c r="F95" s="21">
        <v>23283084434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36905429000</v>
      </c>
      <c r="F97" s="21">
        <v>75164009691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/>
      <c r="F99" s="21"/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854008097309</v>
      </c>
      <c r="F106" s="20">
        <f>SUM(F107:F119)</f>
        <v>765434204621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>
        <v>7288265920</v>
      </c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>
        <v>121682339621</v>
      </c>
      <c r="F109" s="21">
        <v>121682339621</v>
      </c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725037491768</v>
      </c>
      <c r="F114" s="21">
        <v>643751865000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317787364127</v>
      </c>
      <c r="F120" s="20">
        <f>F121+F139</f>
        <v>214911331139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317787364127</v>
      </c>
      <c r="F121" s="20">
        <f>F122+F125+F126+F127+F128+F129+F130+F131+F132+F133+F134+F137+F138</f>
        <v>214911331139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405000000000</v>
      </c>
      <c r="F122" s="20">
        <f>F123+F124</f>
        <v>362547540000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405000000000</v>
      </c>
      <c r="F123" s="21">
        <v>362547540000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>
        <v>2545454545</v>
      </c>
      <c r="F125" s="21">
        <v>2545454545</v>
      </c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>
        <v>-2540000000</v>
      </c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/>
      <c r="F131" s="21"/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-89958090418</v>
      </c>
      <c r="F134" s="20">
        <f>F135+F136</f>
        <v>-147641663406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-147641663406</v>
      </c>
      <c r="F135" s="21">
        <v>-182346406260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57683572988</v>
      </c>
      <c r="F136" s="21">
        <v>34704742854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200000000</v>
      </c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1358950134778</v>
      </c>
      <c r="F147" s="20">
        <f>F83+F120</f>
        <v>1136397531341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D2" sqref="D1:D16384"/>
    </sheetView>
  </sheetViews>
  <sheetFormatPr defaultColWidth="18.7109375" defaultRowHeight="12"/>
  <cols>
    <col min="1" max="1" width="42.57421875" style="0" hidden="1" customWidth="1"/>
    <col min="2" max="2" width="49.421875" style="0" customWidth="1"/>
    <col min="3" max="3" width="15.28125" style="0" hidden="1" customWidth="1"/>
    <col min="4" max="4" width="11.85156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499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86051724870</v>
      </c>
      <c r="F9" s="21">
        <v>68343650236</v>
      </c>
      <c r="G9" s="21">
        <v>186325913298</v>
      </c>
      <c r="H9" s="21">
        <v>131690132324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86051724870</v>
      </c>
      <c r="F11" s="20">
        <f>F9-F10</f>
        <v>68343650236</v>
      </c>
      <c r="G11" s="20">
        <f>G9-G10</f>
        <v>186325913298</v>
      </c>
      <c r="H11" s="20">
        <f>H9-H10</f>
        <v>131690132324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26637530956</v>
      </c>
      <c r="F12" s="21">
        <v>20761290482</v>
      </c>
      <c r="G12" s="21">
        <v>61941151836</v>
      </c>
      <c r="H12" s="21">
        <v>45519653919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59414193914</v>
      </c>
      <c r="F13" s="20">
        <f>F11-F12</f>
        <v>47582359754</v>
      </c>
      <c r="G13" s="20">
        <f>G11-G12</f>
        <v>124384761462</v>
      </c>
      <c r="H13" s="20">
        <f>H11-H12</f>
        <v>86170478405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1729095</v>
      </c>
      <c r="F14" s="21">
        <v>4267028</v>
      </c>
      <c r="G14" s="21">
        <v>11158654</v>
      </c>
      <c r="H14" s="21">
        <v>17146388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17716773567</v>
      </c>
      <c r="F15" s="21">
        <v>25332210677</v>
      </c>
      <c r="G15" s="21">
        <v>52453851691</v>
      </c>
      <c r="H15" s="21">
        <v>63764405183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17716773567</v>
      </c>
      <c r="F16" s="21">
        <v>18586954354</v>
      </c>
      <c r="G16" s="21">
        <v>52453851691</v>
      </c>
      <c r="H16" s="21">
        <v>57019148860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/>
      <c r="F18" s="21"/>
      <c r="G18" s="21"/>
      <c r="H18" s="21">
        <v>1425451910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2603081598</v>
      </c>
      <c r="F19" s="21">
        <v>6141145260</v>
      </c>
      <c r="G19" s="21">
        <v>9122568386</v>
      </c>
      <c r="H19" s="21">
        <v>14033721172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39096067844</v>
      </c>
      <c r="F20" s="20">
        <f>F13+F14-F15+F17-F18-F19</f>
        <v>16113270845</v>
      </c>
      <c r="G20" s="20">
        <f>G13+G14-G15+G17-G18-G19</f>
        <v>62819500039</v>
      </c>
      <c r="H20" s="20">
        <f>H13+H14-H15+H17-H18-H19</f>
        <v>6964046528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/>
      <c r="F21" s="21">
        <v>502399093</v>
      </c>
      <c r="G21" s="21">
        <v>1575004114</v>
      </c>
      <c r="H21" s="21">
        <v>959838603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97864438</v>
      </c>
      <c r="F22" s="21">
        <v>1739228262</v>
      </c>
      <c r="G22" s="21">
        <v>588598602</v>
      </c>
      <c r="H22" s="21">
        <v>1855938455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-97864438</v>
      </c>
      <c r="F23" s="20">
        <f>F21-F22</f>
        <v>-1236829169</v>
      </c>
      <c r="G23" s="20">
        <f>G21-G22</f>
        <v>986405512</v>
      </c>
      <c r="H23" s="20">
        <f>H21-H22</f>
        <v>-896099852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38998203406</v>
      </c>
      <c r="F24" s="20">
        <f>F20+F23</f>
        <v>14876441676</v>
      </c>
      <c r="G24" s="20">
        <f>G20+G23</f>
        <v>63805905551</v>
      </c>
      <c r="H24" s="20">
        <f>H20+H23</f>
        <v>6067946676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3909606784</v>
      </c>
      <c r="F25" s="21"/>
      <c r="G25" s="21">
        <v>6122332563</v>
      </c>
      <c r="H25" s="21"/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35088596622</v>
      </c>
      <c r="F27" s="20">
        <f>F24-F25-F26</f>
        <v>14876441676</v>
      </c>
      <c r="G27" s="20">
        <f>G24-G25-G26</f>
        <v>57683572988</v>
      </c>
      <c r="H27" s="20">
        <f>H24-H25-H26</f>
        <v>6067946676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 t="s">
        <v>498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 t="s">
        <v>498</v>
      </c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/>
      <c r="H30" s="21"/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2018-11-07T07:52:18Z</dcterms:modified>
  <cp:category/>
  <cp:version/>
  <cp:contentType/>
  <cp:contentStatus/>
</cp:coreProperties>
</file>